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122" windowWidth="14020" windowHeight="8069" activeTab="0"/>
  </bookViews>
  <sheets>
    <sheet name="Arb.blatt" sheetId="1" r:id="rId1"/>
    <sheet name="Beispi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Segger, Volker (LEL)</author>
  </authors>
  <commentList>
    <comment ref="D22" authorId="0">
      <text>
        <r>
          <rPr>
            <b/>
            <sz val="12"/>
            <rFont val="Tahoma"/>
            <family val="2"/>
          </rPr>
          <t>Anzahl Plätze</t>
        </r>
        <r>
          <rPr>
            <sz val="12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2"/>
            <rFont val="Tahoma"/>
            <family val="2"/>
          </rPr>
          <t>Anzahl MPl.</t>
        </r>
        <r>
          <rPr>
            <sz val="12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12"/>
            <rFont val="Tahoma"/>
            <family val="2"/>
          </rPr>
          <t>Anzahl MPl.</t>
        </r>
        <r>
          <rPr>
            <sz val="12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12"/>
            <rFont val="Tahoma"/>
            <family val="2"/>
          </rPr>
          <t>Anzahl MPl.</t>
        </r>
        <r>
          <rPr>
            <sz val="12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1"/>
            <rFont val="Tahoma"/>
            <family val="2"/>
          </rPr>
          <t xml:space="preserve">
Ferkel/Sau</t>
        </r>
      </text>
    </comment>
    <comment ref="E21" authorId="0">
      <text>
        <r>
          <rPr>
            <b/>
            <sz val="11"/>
            <rFont val="Tahoma"/>
            <family val="2"/>
          </rPr>
          <t>Futtermenge je Ferkel in dt</t>
        </r>
        <r>
          <rPr>
            <sz val="11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11"/>
            <rFont val="Tahoma"/>
            <family val="2"/>
          </rPr>
          <t>Umtriebe je Platz</t>
        </r>
        <r>
          <rPr>
            <sz val="11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11"/>
            <rFont val="Tahoma"/>
            <family val="2"/>
          </rPr>
          <t>Umtriebe je Platz</t>
        </r>
        <r>
          <rPr>
            <sz val="11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11"/>
            <rFont val="Tahoma"/>
            <family val="2"/>
          </rPr>
          <t>Milchleistung je Kuh u. Jahr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Segger, Volker (LEL)</author>
  </authors>
  <commentList>
    <comment ref="E12" authorId="0">
      <text>
        <r>
          <rPr>
            <b/>
            <sz val="11"/>
            <rFont val="Tahoma"/>
            <family val="2"/>
          </rPr>
          <t>Milchleistung je Kuh u. Jahr</t>
        </r>
        <r>
          <rPr>
            <sz val="1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1"/>
            <rFont val="Tahoma"/>
            <family val="2"/>
          </rPr>
          <t xml:space="preserve">
Ferkel/Sau</t>
        </r>
      </text>
    </comment>
    <comment ref="E21" authorId="0">
      <text>
        <r>
          <rPr>
            <b/>
            <sz val="11"/>
            <rFont val="Tahoma"/>
            <family val="2"/>
          </rPr>
          <t>Futtermenge je Ferkel in dt</t>
        </r>
        <r>
          <rPr>
            <sz val="11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12"/>
            <rFont val="Tahoma"/>
            <family val="2"/>
          </rPr>
          <t>Anzahl Plätze</t>
        </r>
        <r>
          <rPr>
            <sz val="12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11"/>
            <rFont val="Tahoma"/>
            <family val="2"/>
          </rPr>
          <t>Umtriebe je Platz</t>
        </r>
        <r>
          <rPr>
            <sz val="1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2"/>
            <rFont val="Tahoma"/>
            <family val="2"/>
          </rPr>
          <t>Anzahl MPl.</t>
        </r>
        <r>
          <rPr>
            <sz val="12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11"/>
            <rFont val="Tahoma"/>
            <family val="2"/>
          </rPr>
          <t>Umtriebe je Platz</t>
        </r>
        <r>
          <rPr>
            <sz val="11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12"/>
            <rFont val="Tahoma"/>
            <family val="2"/>
          </rPr>
          <t>Anzahl MPl.</t>
        </r>
        <r>
          <rPr>
            <sz val="12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12"/>
            <rFont val="Tahoma"/>
            <family val="2"/>
          </rPr>
          <t>Anzahl MPl.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<sst xmlns="http://schemas.openxmlformats.org/spreadsheetml/2006/main" count="117" uniqueCount="52">
  <si>
    <t>MJ NEL</t>
  </si>
  <si>
    <t>dt</t>
  </si>
  <si>
    <t>ha</t>
  </si>
  <si>
    <t>Einheit</t>
  </si>
  <si>
    <t>Grundf.-bedarf/E.</t>
  </si>
  <si>
    <t>je Einh.</t>
  </si>
  <si>
    <t>Umfang</t>
  </si>
  <si>
    <t>Tiere</t>
  </si>
  <si>
    <t>Futterflächenbedarf insg.</t>
  </si>
  <si>
    <t>davon 50%</t>
  </si>
  <si>
    <t>Beurteilung der eigenen Futtergrundlage nach § 201 BauGB</t>
  </si>
  <si>
    <t>Kraftfutter-bedarf/E.</t>
  </si>
  <si>
    <t>9 (6 bis 8)</t>
  </si>
  <si>
    <t>Hinweise zum Rechenschema:</t>
  </si>
  <si>
    <t>Es wird der jeweilige Bedarf der Tierarten an Grundfutter und Kraftfutter berücksichtigt</t>
  </si>
  <si>
    <t>Betrieb</t>
  </si>
  <si>
    <t>in</t>
  </si>
  <si>
    <t>Datum:</t>
  </si>
  <si>
    <t>Stand:</t>
  </si>
  <si>
    <t>betriebsindividuelle Eingaben</t>
  </si>
  <si>
    <t>Vorschlagswerte, können überschrieben werden</t>
  </si>
  <si>
    <t>Leistungs-niveau</t>
  </si>
  <si>
    <t>Pferde &lt; 3 Jahre</t>
  </si>
  <si>
    <t>Pferde &gt; 3 Jahre</t>
  </si>
  <si>
    <t>Milchkuh</t>
  </si>
  <si>
    <t>erzeugte Färse</t>
  </si>
  <si>
    <t>erzeugtes Masttier</t>
  </si>
  <si>
    <t>Mutterschaf mit Lämmern</t>
  </si>
  <si>
    <t>Mutterkühe mit Kalb bis 10 Mon.</t>
  </si>
  <si>
    <t>dunkelgelb:</t>
  </si>
  <si>
    <t>hellgelb:</t>
  </si>
  <si>
    <t>Grundfutter TM aus Grünland in %</t>
  </si>
  <si>
    <t>fehlende Futterfläche:</t>
  </si>
  <si>
    <t>Zuchtsau (ohne Ferkel; im arbeitsteiligen System)</t>
  </si>
  <si>
    <t>Bedarf Grünland/E. bei Ertrag/ha (für Rinder) von</t>
  </si>
  <si>
    <t>Bedarf Ackerfutter (Silomais)/E. bei Ertrag/ha von</t>
  </si>
  <si>
    <t>Bedarf Kraftf./E. bei Ertrag/ha von</t>
  </si>
  <si>
    <t xml:space="preserve">Bedarf an Futterfläche </t>
  </si>
  <si>
    <t>Zuchtsau mit 30kg Ferkeln</t>
  </si>
  <si>
    <t xml:space="preserve">1) </t>
  </si>
  <si>
    <t>Im spezialisierten Aufzuchtbetrieb</t>
  </si>
  <si>
    <r>
      <t>erz. Ferkel bis ca. 30 kg</t>
    </r>
    <r>
      <rPr>
        <vertAlign val="superscript"/>
        <sz val="11"/>
        <color indexed="8"/>
        <rFont val="Arial"/>
        <family val="2"/>
      </rPr>
      <t xml:space="preserve"> 1)</t>
    </r>
  </si>
  <si>
    <t>erz. Masthähnchen</t>
  </si>
  <si>
    <t>Legehennen aus Junghennenzukauf</t>
  </si>
  <si>
    <t>(Einh.)</t>
  </si>
  <si>
    <t>Saldo Futterfläche:</t>
  </si>
  <si>
    <t>Beispiel</t>
  </si>
  <si>
    <r>
      <t>Vorhandene Futtergrundlage</t>
    </r>
    <r>
      <rPr>
        <sz val="14"/>
        <color indexed="8"/>
        <rFont val="Arial"/>
        <family val="2"/>
      </rPr>
      <t>:</t>
    </r>
  </si>
  <si>
    <t>(bei einer GF-Leistung von 50%)</t>
  </si>
  <si>
    <t>10 (9/2)</t>
  </si>
  <si>
    <t>erz. Mastschweine (ab 30kg)</t>
  </si>
  <si>
    <t>erzeugte Mastputen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</si>
</sst>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&quot; MJ NEL&quot;"/>
    <numFmt numFmtId="166" formatCode="#,##0&quot; dt&quot;"/>
    <numFmt numFmtId="167" formatCode="#,##0.0_ ;[Red]\-#,##0.0\ "/>
    <numFmt numFmtId="168" formatCode="#,##0&quot; kg&quot;"/>
    <numFmt numFmtId="169" formatCode="#,##0&quot; Fe.&quot;"/>
    <numFmt numFmtId="170" formatCode="#,##0.0&quot; Fe.&quot;"/>
    <numFmt numFmtId="171" formatCode="#,##0.00_ ;[Red]\-#,##0.00\ "/>
    <numFmt numFmtId="172" formatCode="0.00\ \ \ \ ;[Red]\-0.00\ \ \ \ "/>
    <numFmt numFmtId="173" formatCode="#,##0.000_ ;[Red]\-#,##0.000\ "/>
    <numFmt numFmtId="174" formatCode="#,##0_ ;[Red]\-#,##0\ "/>
    <numFmt numFmtId="175" formatCode="#,##0\ \ \ "/>
    <numFmt numFmtId="176" formatCode="0.000\ \ \ \ ;[Red]\-0.000\ \ \ \ "/>
    <numFmt numFmtId="177" formatCode="0.0\ \ \ \ ;[Red]\-0.0\ \ \ \ "/>
    <numFmt numFmtId="178" formatCode="#,##0\ __;[Red]\-#,##0\ __"/>
    <numFmt numFmtId="179" formatCode="#,##0.0\ __;[Red]\-#,##0.0\ __"/>
    <numFmt numFmtId="180" formatCode="0.0\ \ \ \ ;[Red]\-0.0\ \ "/>
    <numFmt numFmtId="181" formatCode="0.0000\ \ \ \ ;[Red]\-0.0000\ \ \ \ "/>
    <numFmt numFmtId="182" formatCode="0.00000\ \ \ \ ;[Red]\-0.00000\ \ \ \ "/>
    <numFmt numFmtId="183" formatCode="#,##0.00\ \ "/>
    <numFmt numFmtId="184" formatCode="0.00_ ;[Red]\-0.00\ "/>
    <numFmt numFmtId="185" formatCode="#,##0&quot; Plätze&quot;"/>
    <numFmt numFmtId="186" formatCode="#,##0&quot; Umtriebe&quot;"/>
    <numFmt numFmtId="187" formatCode="#,##0.0&quot; Umtriebe&quot;"/>
    <numFmt numFmtId="188" formatCode="#,##0.00&quot; Umtriebe&quot;"/>
    <numFmt numFmtId="189" formatCode="#,##0&quot; Pl.&quot;\ \ \ \ \ "/>
    <numFmt numFmtId="190" formatCode="#,##0&quot; MP&quot;"/>
    <numFmt numFmtId="191" formatCode="#,##0.0&quot; Umtr.&quot;"/>
    <numFmt numFmtId="192" formatCode="#,##0.0\ \ \ "/>
    <numFmt numFmtId="193" formatCode="#,##0.0&quot; Ferkel&quot;"/>
    <numFmt numFmtId="194" formatCode="#,##0&quot; Fe./Sau&quot;"/>
    <numFmt numFmtId="195" formatCode="#,##0.00&quot; Umtr.&quot;"/>
    <numFmt numFmtId="196" formatCode="#,##0.00&quot; dt/Fe.&quot;"/>
    <numFmt numFmtId="197" formatCode="_-* #,##0.0\ _€_-;\-* #,##0.0\ _€_-;_-* &quot;-&quot;??\ _€_-;_-@_-"/>
    <numFmt numFmtId="198" formatCode="_-* #,##0\ _€_-;\-* #,##0\ _€_-;_-* &quot;-&quot;??\ _€_-;_-@_-"/>
    <numFmt numFmtId="199" formatCode="#,##0&quot; Pl.&quot;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color indexed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5"/>
      <color indexed="10"/>
      <name val="Calibri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7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8" fillId="0" borderId="0" xfId="0" applyFont="1" applyAlignment="1">
      <alignment/>
    </xf>
    <xf numFmtId="166" fontId="0" fillId="34" borderId="0" xfId="0" applyNumberFormat="1" applyFill="1" applyBorder="1" applyAlignment="1" applyProtection="1">
      <alignment horizontal="center"/>
      <protection locked="0"/>
    </xf>
    <xf numFmtId="14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33" borderId="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0" fillId="34" borderId="10" xfId="0" applyNumberFormat="1" applyFill="1" applyBorder="1" applyAlignment="1" applyProtection="1">
      <alignment/>
      <protection locked="0"/>
    </xf>
    <xf numFmtId="172" fontId="0" fillId="0" borderId="0" xfId="0" applyNumberFormat="1" applyAlignment="1">
      <alignment/>
    </xf>
    <xf numFmtId="0" fontId="0" fillId="0" borderId="24" xfId="0" applyBorder="1" applyAlignment="1">
      <alignment/>
    </xf>
    <xf numFmtId="164" fontId="35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35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17" xfId="0" applyBorder="1" applyAlignment="1">
      <alignment/>
    </xf>
    <xf numFmtId="0" fontId="35" fillId="0" borderId="18" xfId="0" applyFont="1" applyBorder="1" applyAlignment="1">
      <alignment/>
    </xf>
    <xf numFmtId="0" fontId="0" fillId="0" borderId="18" xfId="0" applyBorder="1" applyAlignment="1">
      <alignment/>
    </xf>
    <xf numFmtId="172" fontId="0" fillId="0" borderId="18" xfId="0" applyNumberFormat="1" applyBorder="1" applyAlignment="1">
      <alignment/>
    </xf>
    <xf numFmtId="172" fontId="48" fillId="0" borderId="28" xfId="0" applyNumberFormat="1" applyFont="1" applyBorder="1" applyAlignment="1">
      <alignment/>
    </xf>
    <xf numFmtId="164" fontId="49" fillId="0" borderId="0" xfId="0" applyNumberFormat="1" applyFont="1" applyAlignment="1">
      <alignment horizontal="right"/>
    </xf>
    <xf numFmtId="172" fontId="47" fillId="0" borderId="29" xfId="0" applyNumberFormat="1" applyFont="1" applyBorder="1" applyAlignment="1">
      <alignment horizontal="right"/>
    </xf>
    <xf numFmtId="177" fontId="47" fillId="0" borderId="30" xfId="0" applyNumberFormat="1" applyFont="1" applyBorder="1" applyAlignment="1">
      <alignment/>
    </xf>
    <xf numFmtId="14" fontId="48" fillId="34" borderId="0" xfId="0" applyNumberFormat="1" applyFont="1" applyFill="1" applyAlignment="1" applyProtection="1">
      <alignment/>
      <protection locked="0"/>
    </xf>
    <xf numFmtId="9" fontId="0" fillId="34" borderId="0" xfId="49" applyFont="1" applyFill="1" applyBorder="1" applyAlignment="1" applyProtection="1">
      <alignment horizontal="center"/>
      <protection locked="0"/>
    </xf>
    <xf numFmtId="9" fontId="0" fillId="34" borderId="20" xfId="49" applyFont="1" applyFill="1" applyBorder="1" applyAlignment="1" applyProtection="1">
      <alignment horizontal="center"/>
      <protection locked="0"/>
    </xf>
    <xf numFmtId="168" fontId="0" fillId="34" borderId="0" xfId="0" applyNumberFormat="1" applyFill="1" applyBorder="1" applyAlignment="1" applyProtection="1">
      <alignment horizontal="center"/>
      <protection locked="0"/>
    </xf>
    <xf numFmtId="172" fontId="0" fillId="35" borderId="10" xfId="0" applyNumberFormat="1" applyFill="1" applyBorder="1" applyAlignment="1" applyProtection="1">
      <alignment/>
      <protection locked="0"/>
    </xf>
    <xf numFmtId="172" fontId="0" fillId="35" borderId="21" xfId="0" applyNumberForma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177" fontId="2" fillId="0" borderId="34" xfId="0" applyNumberFormat="1" applyFont="1" applyBorder="1" applyAlignment="1">
      <alignment/>
    </xf>
    <xf numFmtId="0" fontId="0" fillId="33" borderId="35" xfId="0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0" fillId="33" borderId="35" xfId="0" applyNumberFormat="1" applyFill="1" applyBorder="1" applyAlignment="1">
      <alignment/>
    </xf>
    <xf numFmtId="183" fontId="35" fillId="0" borderId="34" xfId="0" applyNumberFormat="1" applyFont="1" applyBorder="1" applyAlignment="1">
      <alignment/>
    </xf>
    <xf numFmtId="183" fontId="35" fillId="0" borderId="36" xfId="0" applyNumberFormat="1" applyFont="1" applyBorder="1" applyAlignment="1">
      <alignment/>
    </xf>
    <xf numFmtId="183" fontId="35" fillId="0" borderId="32" xfId="0" applyNumberFormat="1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175" fontId="35" fillId="0" borderId="10" xfId="0" applyNumberFormat="1" applyFont="1" applyFill="1" applyBorder="1" applyAlignment="1" applyProtection="1">
      <alignment horizontal="right"/>
      <protection/>
    </xf>
    <xf numFmtId="175" fontId="35" fillId="0" borderId="35" xfId="0" applyNumberFormat="1" applyFont="1" applyFill="1" applyBorder="1" applyAlignment="1" applyProtection="1">
      <alignment horizontal="right"/>
      <protection/>
    </xf>
    <xf numFmtId="175" fontId="35" fillId="34" borderId="1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Border="1" applyAlignment="1">
      <alignment/>
    </xf>
    <xf numFmtId="175" fontId="35" fillId="34" borderId="21" xfId="0" applyNumberFormat="1" applyFont="1" applyFill="1" applyBorder="1" applyAlignment="1" applyProtection="1">
      <alignment horizontal="right"/>
      <protection/>
    </xf>
    <xf numFmtId="176" fontId="0" fillId="35" borderId="35" xfId="0" applyNumberFormat="1" applyFill="1" applyBorder="1" applyAlignment="1" applyProtection="1">
      <alignment/>
      <protection locked="0"/>
    </xf>
    <xf numFmtId="176" fontId="0" fillId="0" borderId="0" xfId="0" applyNumberFormat="1" applyBorder="1" applyAlignment="1">
      <alignment/>
    </xf>
    <xf numFmtId="176" fontId="0" fillId="0" borderId="20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18" xfId="0" applyNumberFormat="1" applyBorder="1" applyAlignment="1">
      <alignment/>
    </xf>
    <xf numFmtId="190" fontId="0" fillId="34" borderId="0" xfId="0" applyNumberFormat="1" applyFill="1" applyBorder="1" applyAlignment="1" applyProtection="1">
      <alignment/>
      <protection locked="0"/>
    </xf>
    <xf numFmtId="190" fontId="0" fillId="34" borderId="18" xfId="0" applyNumberFormat="1" applyFill="1" applyBorder="1" applyAlignment="1" applyProtection="1">
      <alignment/>
      <protection locked="0"/>
    </xf>
    <xf numFmtId="177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1" fillId="0" borderId="35" xfId="0" applyNumberFormat="1" applyFont="1" applyBorder="1" applyAlignment="1">
      <alignment/>
    </xf>
    <xf numFmtId="177" fontId="1" fillId="0" borderId="21" xfId="0" applyNumberFormat="1" applyFont="1" applyBorder="1" applyAlignment="1">
      <alignment/>
    </xf>
    <xf numFmtId="164" fontId="50" fillId="0" borderId="0" xfId="0" applyNumberFormat="1" applyFont="1" applyAlignment="1">
      <alignment horizontal="right"/>
    </xf>
    <xf numFmtId="172" fontId="0" fillId="0" borderId="37" xfId="0" applyNumberFormat="1" applyBorder="1" applyAlignment="1">
      <alignment horizontal="right"/>
    </xf>
    <xf numFmtId="172" fontId="47" fillId="0" borderId="37" xfId="0" applyNumberFormat="1" applyFont="1" applyBorder="1" applyAlignment="1">
      <alignment horizontal="right"/>
    </xf>
    <xf numFmtId="164" fontId="35" fillId="0" borderId="34" xfId="0" applyNumberFormat="1" applyFont="1" applyBorder="1" applyAlignment="1">
      <alignment horizontal="center" wrapText="1"/>
    </xf>
    <xf numFmtId="3" fontId="0" fillId="34" borderId="0" xfId="0" applyNumberForma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>
      <alignment horizontal="center" vertical="center"/>
    </xf>
    <xf numFmtId="194" fontId="0" fillId="34" borderId="0" xfId="0" applyNumberFormat="1" applyFill="1" applyBorder="1" applyAlignment="1" applyProtection="1">
      <alignment/>
      <protection locked="0"/>
    </xf>
    <xf numFmtId="0" fontId="51" fillId="0" borderId="1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98" fontId="0" fillId="0" borderId="0" xfId="46" applyNumberFormat="1" applyFont="1" applyAlignment="1">
      <alignment vertical="center"/>
    </xf>
    <xf numFmtId="172" fontId="0" fillId="0" borderId="15" xfId="0" applyNumberFormat="1" applyBorder="1" applyAlignment="1">
      <alignment/>
    </xf>
    <xf numFmtId="172" fontId="48" fillId="0" borderId="0" xfId="0" applyNumberFormat="1" applyFont="1" applyBorder="1" applyAlignment="1">
      <alignment/>
    </xf>
    <xf numFmtId="165" fontId="0" fillId="34" borderId="0" xfId="0" applyNumberFormat="1" applyFont="1" applyFill="1" applyBorder="1" applyAlignment="1" applyProtection="1">
      <alignment horizontal="center"/>
      <protection locked="0"/>
    </xf>
    <xf numFmtId="165" fontId="0" fillId="34" borderId="1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47" fillId="34" borderId="0" xfId="0" applyNumberFormat="1" applyFont="1" applyFill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14" fontId="48" fillId="34" borderId="0" xfId="0" applyNumberFormat="1" applyFont="1" applyFill="1" applyAlignment="1" applyProtection="1">
      <alignment/>
      <protection/>
    </xf>
    <xf numFmtId="0" fontId="47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164" fontId="47" fillId="34" borderId="0" xfId="0" applyNumberFormat="1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164" fontId="0" fillId="35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5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35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1" fillId="0" borderId="10" xfId="0" applyFont="1" applyBorder="1" applyAlignment="1" applyProtection="1">
      <alignment horizontal="center" wrapText="1"/>
      <protection/>
    </xf>
    <xf numFmtId="165" fontId="0" fillId="34" borderId="0" xfId="0" applyNumberFormat="1" applyFont="1" applyFill="1" applyBorder="1" applyAlignment="1" applyProtection="1">
      <alignment horizontal="center"/>
      <protection/>
    </xf>
    <xf numFmtId="165" fontId="0" fillId="34" borderId="10" xfId="0" applyNumberFormat="1" applyFont="1" applyFill="1" applyBorder="1" applyAlignment="1" applyProtection="1">
      <alignment horizontal="center"/>
      <protection/>
    </xf>
    <xf numFmtId="166" fontId="0" fillId="34" borderId="0" xfId="0" applyNumberForma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164" fontId="35" fillId="0" borderId="34" xfId="0" applyNumberFormat="1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5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164" fontId="35" fillId="0" borderId="25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0" fillId="34" borderId="0" xfId="49" applyFont="1" applyFill="1" applyBorder="1" applyAlignment="1" applyProtection="1">
      <alignment horizontal="center"/>
      <protection/>
    </xf>
    <xf numFmtId="168" fontId="0" fillId="34" borderId="0" xfId="0" applyNumberFormat="1" applyFill="1" applyBorder="1" applyAlignment="1" applyProtection="1">
      <alignment horizontal="center"/>
      <protection/>
    </xf>
    <xf numFmtId="174" fontId="0" fillId="35" borderId="10" xfId="0" applyNumberFormat="1" applyFill="1" applyBorder="1" applyAlignment="1" applyProtection="1">
      <alignment/>
      <protection/>
    </xf>
    <xf numFmtId="172" fontId="0" fillId="0" borderId="15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7" fontId="1" fillId="0" borderId="10" xfId="0" applyNumberFormat="1" applyFont="1" applyBorder="1" applyAlignment="1" applyProtection="1">
      <alignment/>
      <protection/>
    </xf>
    <xf numFmtId="183" fontId="35" fillId="0" borderId="34" xfId="0" applyNumberFormat="1" applyFont="1" applyBorder="1" applyAlignment="1" applyProtection="1">
      <alignment/>
      <protection/>
    </xf>
    <xf numFmtId="172" fontId="0" fillId="35" borderId="10" xfId="0" applyNumberForma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9" fontId="0" fillId="34" borderId="20" xfId="49" applyFont="1" applyFill="1" applyBorder="1" applyAlignment="1" applyProtection="1">
      <alignment horizontal="center"/>
      <protection/>
    </xf>
    <xf numFmtId="174" fontId="0" fillId="35" borderId="21" xfId="0" applyNumberFormat="1" applyFill="1" applyBorder="1" applyAlignment="1" applyProtection="1">
      <alignment/>
      <protection/>
    </xf>
    <xf numFmtId="172" fontId="0" fillId="35" borderId="21" xfId="0" applyNumberForma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21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177" fontId="1" fillId="0" borderId="21" xfId="0" applyNumberFormat="1" applyFont="1" applyBorder="1" applyAlignment="1" applyProtection="1">
      <alignment/>
      <protection/>
    </xf>
    <xf numFmtId="183" fontId="35" fillId="0" borderId="36" xfId="0" applyNumberFormat="1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72" fontId="0" fillId="33" borderId="0" xfId="0" applyNumberFormat="1" applyFill="1" applyBorder="1" applyAlignment="1" applyProtection="1">
      <alignment/>
      <protection/>
    </xf>
    <xf numFmtId="172" fontId="0" fillId="33" borderId="10" xfId="0" applyNumberFormat="1" applyFill="1" applyBorder="1" applyAlignment="1" applyProtection="1">
      <alignment/>
      <protection/>
    </xf>
    <xf numFmtId="177" fontId="1" fillId="0" borderId="10" xfId="0" applyNumberFormat="1" applyFont="1" applyBorder="1" applyAlignment="1" applyProtection="1">
      <alignment/>
      <protection/>
    </xf>
    <xf numFmtId="194" fontId="0" fillId="34" borderId="0" xfId="0" applyNumberFormat="1" applyFill="1" applyBorder="1" applyAlignment="1" applyProtection="1">
      <alignment/>
      <protection/>
    </xf>
    <xf numFmtId="196" fontId="0" fillId="35" borderId="0" xfId="0" applyNumberFormat="1" applyFill="1" applyBorder="1" applyAlignment="1" applyProtection="1">
      <alignment/>
      <protection/>
    </xf>
    <xf numFmtId="172" fontId="0" fillId="0" borderId="10" xfId="0" applyNumberFormat="1" applyFill="1" applyBorder="1" applyAlignment="1" applyProtection="1">
      <alignment/>
      <protection/>
    </xf>
    <xf numFmtId="190" fontId="0" fillId="34" borderId="0" xfId="0" applyNumberFormat="1" applyFill="1" applyBorder="1" applyAlignment="1" applyProtection="1">
      <alignment/>
      <protection/>
    </xf>
    <xf numFmtId="191" fontId="0" fillId="35" borderId="0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5" fontId="0" fillId="34" borderId="0" xfId="0" applyNumberFormat="1" applyFill="1" applyBorder="1" applyAlignment="1" applyProtection="1">
      <alignment/>
      <protection/>
    </xf>
    <xf numFmtId="172" fontId="0" fillId="34" borderId="10" xfId="0" applyNumberFormat="1" applyFill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2" fontId="0" fillId="0" borderId="0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90" fontId="0" fillId="34" borderId="18" xfId="0" applyNumberFormat="1" applyFill="1" applyBorder="1" applyAlignment="1" applyProtection="1">
      <alignment/>
      <protection/>
    </xf>
    <xf numFmtId="191" fontId="0" fillId="35" borderId="18" xfId="0" applyNumberFormat="1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176" fontId="0" fillId="35" borderId="35" xfId="0" applyNumberFormat="1" applyFill="1" applyBorder="1" applyAlignment="1" applyProtection="1">
      <alignment/>
      <protection/>
    </xf>
    <xf numFmtId="172" fontId="0" fillId="33" borderId="18" xfId="0" applyNumberFormat="1" applyFill="1" applyBorder="1" applyAlignment="1" applyProtection="1">
      <alignment/>
      <protection/>
    </xf>
    <xf numFmtId="172" fontId="0" fillId="33" borderId="35" xfId="0" applyNumberFormat="1" applyFill="1" applyBorder="1" applyAlignment="1" applyProtection="1">
      <alignment/>
      <protection/>
    </xf>
    <xf numFmtId="182" fontId="0" fillId="0" borderId="18" xfId="0" applyNumberFormat="1" applyBorder="1" applyAlignment="1" applyProtection="1">
      <alignment/>
      <protection/>
    </xf>
    <xf numFmtId="177" fontId="1" fillId="0" borderId="35" xfId="0" applyNumberFormat="1" applyFont="1" applyBorder="1" applyAlignment="1" applyProtection="1">
      <alignment/>
      <protection/>
    </xf>
    <xf numFmtId="183" fontId="35" fillId="0" borderId="32" xfId="0" applyNumberFormat="1" applyFont="1" applyBorder="1" applyAlignment="1" applyProtection="1">
      <alignment/>
      <protection/>
    </xf>
    <xf numFmtId="0" fontId="35" fillId="0" borderId="16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right"/>
      <protection/>
    </xf>
    <xf numFmtId="177" fontId="2" fillId="0" borderId="34" xfId="0" applyNumberFormat="1" applyFont="1" applyBorder="1" applyAlignment="1" applyProtection="1">
      <alignment/>
      <protection/>
    </xf>
    <xf numFmtId="0" fontId="35" fillId="0" borderId="18" xfId="0" applyFont="1" applyBorder="1" applyAlignment="1" applyProtection="1">
      <alignment/>
      <protection/>
    </xf>
    <xf numFmtId="172" fontId="0" fillId="0" borderId="18" xfId="0" applyNumberFormat="1" applyBorder="1" applyAlignment="1" applyProtection="1">
      <alignment/>
      <protection/>
    </xf>
    <xf numFmtId="177" fontId="2" fillId="0" borderId="32" xfId="0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8" fillId="0" borderId="28" xfId="0" applyNumberFormat="1" applyFont="1" applyBorder="1" applyAlignment="1" applyProtection="1">
      <alignment/>
      <protection/>
    </xf>
    <xf numFmtId="172" fontId="47" fillId="0" borderId="29" xfId="0" applyNumberFormat="1" applyFont="1" applyBorder="1" applyAlignment="1" applyProtection="1">
      <alignment horizontal="right"/>
      <protection/>
    </xf>
    <xf numFmtId="177" fontId="47" fillId="0" borderId="30" xfId="0" applyNumberFormat="1" applyFont="1" applyBorder="1" applyAlignment="1" applyProtection="1">
      <alignment/>
      <protection/>
    </xf>
    <xf numFmtId="164" fontId="49" fillId="0" borderId="0" xfId="0" applyNumberFormat="1" applyFont="1" applyAlignment="1" applyProtection="1">
      <alignment horizontal="right"/>
      <protection/>
    </xf>
    <xf numFmtId="172" fontId="0" fillId="0" borderId="37" xfId="0" applyNumberFormat="1" applyBorder="1" applyAlignment="1" applyProtection="1">
      <alignment horizontal="right"/>
      <protection/>
    </xf>
    <xf numFmtId="177" fontId="2" fillId="0" borderId="31" xfId="0" applyNumberFormat="1" applyFont="1" applyBorder="1" applyAlignment="1" applyProtection="1">
      <alignment/>
      <protection/>
    </xf>
    <xf numFmtId="172" fontId="48" fillId="0" borderId="0" xfId="0" applyNumberFormat="1" applyFont="1" applyBorder="1" applyAlignment="1" applyProtection="1">
      <alignment/>
      <protection/>
    </xf>
    <xf numFmtId="172" fontId="47" fillId="0" borderId="37" xfId="0" applyNumberFormat="1" applyFont="1" applyBorder="1" applyAlignment="1" applyProtection="1">
      <alignment horizontal="right"/>
      <protection/>
    </xf>
    <xf numFmtId="164" fontId="50" fillId="0" borderId="0" xfId="0" applyNumberFormat="1" applyFont="1" applyAlignment="1" applyProtection="1">
      <alignment horizontal="right"/>
      <protection/>
    </xf>
    <xf numFmtId="175" fontId="35" fillId="34" borderId="10" xfId="0" applyNumberFormat="1" applyFont="1" applyFill="1" applyBorder="1" applyAlignment="1" applyProtection="1">
      <alignment horizontal="right"/>
      <protection locked="0"/>
    </xf>
    <xf numFmtId="175" fontId="35" fillId="34" borderId="21" xfId="0" applyNumberFormat="1" applyFont="1" applyFill="1" applyBorder="1" applyAlignment="1" applyProtection="1">
      <alignment horizontal="right"/>
      <protection locked="0"/>
    </xf>
    <xf numFmtId="196" fontId="0" fillId="35" borderId="0" xfId="0" applyNumberFormat="1" applyFill="1" applyBorder="1" applyAlignment="1" applyProtection="1">
      <alignment/>
      <protection locked="0"/>
    </xf>
    <xf numFmtId="191" fontId="0" fillId="35" borderId="0" xfId="0" applyNumberFormat="1" applyFill="1" applyBorder="1" applyAlignment="1" applyProtection="1">
      <alignment/>
      <protection locked="0"/>
    </xf>
    <xf numFmtId="191" fontId="0" fillId="35" borderId="18" xfId="0" applyNumberFormat="1" applyFill="1" applyBorder="1" applyAlignment="1" applyProtection="1">
      <alignment/>
      <protection locked="0"/>
    </xf>
    <xf numFmtId="174" fontId="0" fillId="35" borderId="10" xfId="0" applyNumberFormat="1" applyFill="1" applyBorder="1" applyAlignment="1" applyProtection="1">
      <alignment/>
      <protection locked="0"/>
    </xf>
    <xf numFmtId="174" fontId="0" fillId="35" borderId="21" xfId="0" applyNumberFormat="1" applyFill="1" applyBorder="1" applyAlignment="1" applyProtection="1">
      <alignment/>
      <protection locked="0"/>
    </xf>
    <xf numFmtId="199" fontId="0" fillId="34" borderId="0" xfId="0" applyNumberFormat="1" applyFill="1" applyBorder="1" applyAlignment="1" applyProtection="1">
      <alignment/>
      <protection/>
    </xf>
    <xf numFmtId="199" fontId="0" fillId="34" borderId="0" xfId="0" applyNumberFormat="1" applyFill="1" applyBorder="1" applyAlignment="1" applyProtection="1">
      <alignment/>
      <protection locked="0"/>
    </xf>
    <xf numFmtId="0" fontId="48" fillId="34" borderId="0" xfId="0" applyFont="1" applyFill="1" applyAlignment="1" applyProtection="1">
      <alignment horizontal="center"/>
      <protection locked="0"/>
    </xf>
    <xf numFmtId="0" fontId="35" fillId="0" borderId="38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0" fontId="0" fillId="34" borderId="16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37" xfId="0" applyFill="1" applyBorder="1" applyAlignment="1" applyProtection="1">
      <alignment horizontal="left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0" fontId="0" fillId="0" borderId="4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48" fillId="34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35" fillId="0" borderId="38" xfId="0" applyFont="1" applyBorder="1" applyAlignment="1" applyProtection="1">
      <alignment horizontal="center" wrapText="1"/>
      <protection/>
    </xf>
    <xf numFmtId="0" fontId="35" fillId="0" borderId="39" xfId="0" applyFont="1" applyBorder="1" applyAlignment="1" applyProtection="1">
      <alignment horizontal="center" wrapText="1"/>
      <protection/>
    </xf>
    <xf numFmtId="0" fontId="0" fillId="0" borderId="4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11</xdr:row>
      <xdr:rowOff>0</xdr:rowOff>
    </xdr:from>
    <xdr:to>
      <xdr:col>11</xdr:col>
      <xdr:colOff>428625</xdr:colOff>
      <xdr:row>20</xdr:row>
      <xdr:rowOff>104775</xdr:rowOff>
    </xdr:to>
    <xdr:sp>
      <xdr:nvSpPr>
        <xdr:cNvPr id="1" name="Rechteck 1"/>
        <xdr:cNvSpPr>
          <a:spLocks/>
        </xdr:cNvSpPr>
      </xdr:nvSpPr>
      <xdr:spPr>
        <a:xfrm>
          <a:off x="1847850" y="2847975"/>
          <a:ext cx="9048750" cy="2505075"/>
        </a:xfrm>
        <a:prstGeom prst="rect">
          <a:avLst/>
        </a:prstGeom>
        <a:solidFill>
          <a:srgbClr val="4F81BD">
            <a:alpha val="49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500" b="0" i="0" u="none" baseline="0">
              <a:solidFill>
                <a:srgbClr val="FF0000"/>
              </a:solidFill>
            </a:rPr>
            <a:t>Beispiel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tabSelected="1" zoomScale="78" zoomScaleNormal="78" zoomScalePageLayoutView="0" workbookViewId="0" topLeftCell="A1">
      <selection activeCell="F8" sqref="F8"/>
    </sheetView>
  </sheetViews>
  <sheetFormatPr defaultColWidth="11.00390625" defaultRowHeight="14.25"/>
  <cols>
    <col min="1" max="1" width="1.4921875" style="0" customWidth="1"/>
    <col min="2" max="2" width="12.125" style="0" customWidth="1"/>
    <col min="3" max="3" width="13.125" style="0" customWidth="1"/>
    <col min="4" max="4" width="10.625" style="0" customWidth="1"/>
    <col min="5" max="5" width="11.00390625" style="0" customWidth="1"/>
    <col min="6" max="6" width="13.75390625" style="10" customWidth="1"/>
    <col min="7" max="7" width="10.50390625" style="0" customWidth="1"/>
    <col min="8" max="8" width="15.50390625" style="0" customWidth="1"/>
    <col min="9" max="9" width="17.75390625" style="0" customWidth="1"/>
    <col min="10" max="10" width="18.00390625" style="0" customWidth="1"/>
    <col min="11" max="11" width="13.50390625" style="0" customWidth="1"/>
    <col min="12" max="12" width="9.625" style="0" customWidth="1"/>
    <col min="13" max="13" width="10.75390625" style="2" customWidth="1"/>
    <col min="14" max="14" width="3.00390625" style="2" customWidth="1"/>
    <col min="15" max="15" width="17.875" style="0" customWidth="1"/>
  </cols>
  <sheetData>
    <row r="1" ht="6" customHeight="1"/>
    <row r="2" spans="2:14" ht="18">
      <c r="B2" s="7" t="s">
        <v>10</v>
      </c>
      <c r="C2" s="7"/>
      <c r="D2" s="7"/>
      <c r="L2" s="1" t="s">
        <v>18</v>
      </c>
      <c r="M2" s="8">
        <v>41768</v>
      </c>
      <c r="N2" s="8"/>
    </row>
    <row r="3" ht="6.75" customHeight="1">
      <c r="N3" s="8"/>
    </row>
    <row r="4" spans="2:14" s="19" customFormat="1" ht="18.75" customHeight="1">
      <c r="B4" s="19" t="s">
        <v>15</v>
      </c>
      <c r="C4" s="224"/>
      <c r="D4" s="224"/>
      <c r="E4" s="22" t="s">
        <v>16</v>
      </c>
      <c r="F4" s="224"/>
      <c r="G4" s="224"/>
      <c r="H4" s="224"/>
      <c r="I4" s="22"/>
      <c r="J4"/>
      <c r="K4"/>
      <c r="L4" s="22" t="s">
        <v>17</v>
      </c>
      <c r="M4" s="51"/>
      <c r="N4" s="21"/>
    </row>
    <row r="5" ht="6.75" customHeight="1">
      <c r="N5" s="8"/>
    </row>
    <row r="6" spans="2:14" ht="30.75" customHeight="1">
      <c r="B6" s="103" t="s">
        <v>47</v>
      </c>
      <c r="C6" s="104"/>
      <c r="D6" s="104"/>
      <c r="E6" s="105"/>
      <c r="F6" s="106" t="s">
        <v>2</v>
      </c>
      <c r="G6" s="93" t="s">
        <v>29</v>
      </c>
      <c r="H6" s="234" t="s">
        <v>19</v>
      </c>
      <c r="I6" s="234"/>
      <c r="J6" s="94" t="s">
        <v>30</v>
      </c>
      <c r="K6" s="235" t="s">
        <v>20</v>
      </c>
      <c r="L6" s="235"/>
      <c r="M6" s="235"/>
      <c r="N6" s="8"/>
    </row>
    <row r="7" spans="12:14" ht="12" customHeight="1" thickBot="1">
      <c r="L7" s="23"/>
      <c r="M7" s="23"/>
      <c r="N7" s="8"/>
    </row>
    <row r="8" spans="2:15" ht="50.25" customHeight="1">
      <c r="B8" s="11"/>
      <c r="C8" s="12"/>
      <c r="D8" s="12"/>
      <c r="E8" s="12"/>
      <c r="F8" s="69" t="s">
        <v>6</v>
      </c>
      <c r="G8" s="13" t="s">
        <v>4</v>
      </c>
      <c r="H8" s="13" t="s">
        <v>11</v>
      </c>
      <c r="I8" s="14" t="s">
        <v>34</v>
      </c>
      <c r="J8" s="13" t="s">
        <v>35</v>
      </c>
      <c r="K8" s="14" t="s">
        <v>36</v>
      </c>
      <c r="L8" s="225" t="s">
        <v>37</v>
      </c>
      <c r="M8" s="226"/>
      <c r="N8" s="8"/>
      <c r="O8" s="97"/>
    </row>
    <row r="9" spans="2:15" ht="29.25" customHeight="1">
      <c r="B9" s="36"/>
      <c r="C9" s="26"/>
      <c r="D9" s="232" t="s">
        <v>31</v>
      </c>
      <c r="E9" s="232" t="s">
        <v>21</v>
      </c>
      <c r="F9" s="70" t="s">
        <v>44</v>
      </c>
      <c r="G9" s="4"/>
      <c r="H9" s="96" t="s">
        <v>48</v>
      </c>
      <c r="I9" s="101">
        <v>40000</v>
      </c>
      <c r="J9" s="102">
        <v>80000</v>
      </c>
      <c r="K9" s="20">
        <v>80</v>
      </c>
      <c r="L9" s="57" t="s">
        <v>5</v>
      </c>
      <c r="M9" s="92" t="s">
        <v>9</v>
      </c>
      <c r="N9" s="8"/>
      <c r="O9" s="98"/>
    </row>
    <row r="10" spans="2:15" ht="27.75" customHeight="1">
      <c r="B10" s="61" t="s">
        <v>3</v>
      </c>
      <c r="C10" s="27"/>
      <c r="D10" s="233"/>
      <c r="E10" s="233"/>
      <c r="F10" s="71" t="s">
        <v>7</v>
      </c>
      <c r="G10" s="5" t="s">
        <v>0</v>
      </c>
      <c r="H10" s="5" t="s">
        <v>1</v>
      </c>
      <c r="I10" s="6" t="s">
        <v>2</v>
      </c>
      <c r="J10" s="5" t="s">
        <v>2</v>
      </c>
      <c r="K10" s="6" t="s">
        <v>2</v>
      </c>
      <c r="L10" s="58" t="s">
        <v>2</v>
      </c>
      <c r="M10" s="37" t="s">
        <v>2</v>
      </c>
      <c r="N10" s="8"/>
      <c r="O10" s="10"/>
    </row>
    <row r="11" spans="2:14" s="10" customFormat="1" ht="18" customHeight="1" thickBot="1">
      <c r="B11" s="16"/>
      <c r="C11" s="17"/>
      <c r="D11" s="18">
        <v>1</v>
      </c>
      <c r="E11" s="17">
        <v>2</v>
      </c>
      <c r="F11" s="72">
        <v>3</v>
      </c>
      <c r="G11" s="18">
        <v>4</v>
      </c>
      <c r="H11" s="18">
        <v>5</v>
      </c>
      <c r="I11" s="18">
        <v>6</v>
      </c>
      <c r="J11" s="18">
        <v>7</v>
      </c>
      <c r="K11" s="18">
        <v>8</v>
      </c>
      <c r="L11" s="18" t="s">
        <v>12</v>
      </c>
      <c r="M11" s="38" t="s">
        <v>49</v>
      </c>
      <c r="N11" s="8"/>
    </row>
    <row r="12" spans="2:14" ht="21" customHeight="1">
      <c r="B12" s="15" t="s">
        <v>24</v>
      </c>
      <c r="C12" s="3"/>
      <c r="D12" s="52"/>
      <c r="E12" s="54"/>
      <c r="F12" s="215"/>
      <c r="G12" s="220">
        <v>28000</v>
      </c>
      <c r="H12" s="99">
        <f>E12/2/200</f>
        <v>0</v>
      </c>
      <c r="I12" s="28">
        <f>G12*D12/$I$9</f>
        <v>0</v>
      </c>
      <c r="J12" s="29">
        <f>G12*(1-D12)/$J$9</f>
        <v>0.35</v>
      </c>
      <c r="K12" s="79">
        <f aca="true" t="shared" si="0" ref="K12:K27">H12/$K$9</f>
        <v>0</v>
      </c>
      <c r="L12" s="85">
        <f>SUM(I12:K12)*F12</f>
        <v>0</v>
      </c>
      <c r="M12" s="66">
        <f>L12/2</f>
        <v>0</v>
      </c>
      <c r="N12" s="8"/>
    </row>
    <row r="13" spans="2:14" ht="21" customHeight="1">
      <c r="B13" s="15" t="s">
        <v>25</v>
      </c>
      <c r="C13" s="3"/>
      <c r="D13" s="52"/>
      <c r="E13" s="3"/>
      <c r="F13" s="215"/>
      <c r="G13" s="220">
        <v>28000</v>
      </c>
      <c r="H13" s="55">
        <v>8</v>
      </c>
      <c r="I13" s="28">
        <f>G13*D13/$I$9</f>
        <v>0</v>
      </c>
      <c r="J13" s="29">
        <f>G13*(1-D13)/$J$9</f>
        <v>0.35</v>
      </c>
      <c r="K13" s="79">
        <f t="shared" si="0"/>
        <v>0.1</v>
      </c>
      <c r="L13" s="85">
        <f aca="true" t="shared" si="1" ref="L13:L27">SUM(I13:K13)*F13</f>
        <v>0</v>
      </c>
      <c r="M13" s="66">
        <f aca="true" t="shared" si="2" ref="M13:M27">L13/2</f>
        <v>0</v>
      </c>
      <c r="N13" s="8"/>
    </row>
    <row r="14" spans="2:14" ht="21" customHeight="1">
      <c r="B14" s="15" t="s">
        <v>26</v>
      </c>
      <c r="C14" s="3"/>
      <c r="D14" s="52"/>
      <c r="E14" s="3"/>
      <c r="F14" s="215"/>
      <c r="G14" s="220">
        <v>18000</v>
      </c>
      <c r="H14" s="55">
        <v>13</v>
      </c>
      <c r="I14" s="28">
        <f>G14*D14/$I$9</f>
        <v>0</v>
      </c>
      <c r="J14" s="29">
        <f>G14*(1-D14)/$J$9</f>
        <v>0.225</v>
      </c>
      <c r="K14" s="79">
        <f t="shared" si="0"/>
        <v>0.1625</v>
      </c>
      <c r="L14" s="85">
        <f t="shared" si="1"/>
        <v>0</v>
      </c>
      <c r="M14" s="66">
        <f t="shared" si="2"/>
        <v>0</v>
      </c>
      <c r="N14" s="8"/>
    </row>
    <row r="15" spans="2:14" ht="21" customHeight="1">
      <c r="B15" s="230"/>
      <c r="C15" s="231"/>
      <c r="D15" s="53"/>
      <c r="E15" s="24"/>
      <c r="F15" s="216"/>
      <c r="G15" s="221"/>
      <c r="H15" s="56"/>
      <c r="I15" s="30">
        <f>G15*D15/$I$9</f>
        <v>0</v>
      </c>
      <c r="J15" s="31">
        <f>G15*(1-D15)/$J$9</f>
        <v>0</v>
      </c>
      <c r="K15" s="80">
        <f>H15/$K$9</f>
        <v>0</v>
      </c>
      <c r="L15" s="88">
        <f>SUM(I15:K15)*F15</f>
        <v>0</v>
      </c>
      <c r="M15" s="67">
        <f>L15/2</f>
        <v>0</v>
      </c>
      <c r="N15" s="8"/>
    </row>
    <row r="16" spans="2:14" ht="21" customHeight="1">
      <c r="B16" s="15" t="s">
        <v>28</v>
      </c>
      <c r="C16" s="3"/>
      <c r="D16" s="3"/>
      <c r="E16" s="3"/>
      <c r="F16" s="215"/>
      <c r="G16" s="9"/>
      <c r="H16" s="55">
        <v>5</v>
      </c>
      <c r="I16" s="55">
        <v>0.8</v>
      </c>
      <c r="J16" s="55">
        <v>0</v>
      </c>
      <c r="K16" s="79">
        <f t="shared" si="0"/>
        <v>0.0625</v>
      </c>
      <c r="L16" s="85">
        <f t="shared" si="1"/>
        <v>0</v>
      </c>
      <c r="M16" s="66">
        <f t="shared" si="2"/>
        <v>0</v>
      </c>
      <c r="N16" s="8"/>
    </row>
    <row r="17" spans="2:14" ht="21" customHeight="1">
      <c r="B17" s="15" t="s">
        <v>27</v>
      </c>
      <c r="C17" s="3"/>
      <c r="D17" s="3"/>
      <c r="E17" s="3"/>
      <c r="F17" s="215"/>
      <c r="G17" s="9"/>
      <c r="H17" s="55">
        <v>0.2</v>
      </c>
      <c r="I17" s="55">
        <v>0.15</v>
      </c>
      <c r="J17" s="55">
        <f>G17*(1-D17)/$J$9</f>
        <v>0</v>
      </c>
      <c r="K17" s="79">
        <f t="shared" si="0"/>
        <v>0.0025</v>
      </c>
      <c r="L17" s="85">
        <f t="shared" si="1"/>
        <v>0</v>
      </c>
      <c r="M17" s="66">
        <f t="shared" si="2"/>
        <v>0</v>
      </c>
      <c r="N17" s="8"/>
    </row>
    <row r="18" spans="2:14" ht="21" customHeight="1">
      <c r="B18" s="15" t="s">
        <v>22</v>
      </c>
      <c r="C18" s="3"/>
      <c r="D18" s="3"/>
      <c r="E18" s="3"/>
      <c r="F18" s="215"/>
      <c r="G18" s="9"/>
      <c r="H18" s="55">
        <v>4</v>
      </c>
      <c r="I18" s="55">
        <v>0.4</v>
      </c>
      <c r="J18" s="55">
        <f>G18*(1-D18)/$J$9</f>
        <v>0</v>
      </c>
      <c r="K18" s="79">
        <f t="shared" si="0"/>
        <v>0.05</v>
      </c>
      <c r="L18" s="85">
        <f t="shared" si="1"/>
        <v>0</v>
      </c>
      <c r="M18" s="66">
        <f t="shared" si="2"/>
        <v>0</v>
      </c>
      <c r="N18" s="8"/>
    </row>
    <row r="19" spans="2:14" ht="21" customHeight="1">
      <c r="B19" s="39" t="s">
        <v>23</v>
      </c>
      <c r="C19" s="24"/>
      <c r="D19" s="24"/>
      <c r="E19" s="24"/>
      <c r="F19" s="216"/>
      <c r="G19" s="25"/>
      <c r="H19" s="56">
        <v>7</v>
      </c>
      <c r="I19" s="56">
        <v>0.5</v>
      </c>
      <c r="J19" s="56">
        <f>G19*(1-D19)/$J$9</f>
        <v>0</v>
      </c>
      <c r="K19" s="80">
        <f t="shared" si="0"/>
        <v>0.0875</v>
      </c>
      <c r="L19" s="88">
        <f t="shared" si="1"/>
        <v>0</v>
      </c>
      <c r="M19" s="67">
        <f t="shared" si="2"/>
        <v>0</v>
      </c>
      <c r="N19" s="8"/>
    </row>
    <row r="20" spans="2:14" ht="21" customHeight="1">
      <c r="B20" s="15" t="s">
        <v>33</v>
      </c>
      <c r="C20" s="3"/>
      <c r="D20" s="3"/>
      <c r="E20" s="3"/>
      <c r="F20" s="215"/>
      <c r="G20" s="9"/>
      <c r="H20" s="55">
        <v>12</v>
      </c>
      <c r="I20" s="32"/>
      <c r="J20" s="33"/>
      <c r="K20" s="79">
        <f t="shared" si="0"/>
        <v>0.15</v>
      </c>
      <c r="L20" s="86">
        <f t="shared" si="1"/>
        <v>0</v>
      </c>
      <c r="M20" s="66">
        <f t="shared" si="2"/>
        <v>0</v>
      </c>
      <c r="N20" s="8"/>
    </row>
    <row r="21" spans="2:14" ht="21" customHeight="1">
      <c r="B21" s="15" t="s">
        <v>38</v>
      </c>
      <c r="C21" s="3"/>
      <c r="D21" s="95"/>
      <c r="E21" s="217">
        <v>0.4</v>
      </c>
      <c r="F21" s="215"/>
      <c r="G21" s="9"/>
      <c r="H21" s="178">
        <f>H20+D21*E21</f>
        <v>12</v>
      </c>
      <c r="I21" s="32"/>
      <c r="J21" s="33"/>
      <c r="K21" s="79">
        <f>H21/$K$9</f>
        <v>0.15</v>
      </c>
      <c r="L21" s="86">
        <f>SUM(I21:K21)*F21</f>
        <v>0</v>
      </c>
      <c r="M21" s="66">
        <f>L21/2</f>
        <v>0</v>
      </c>
      <c r="N21" s="8"/>
    </row>
    <row r="22" spans="2:14" ht="21" customHeight="1">
      <c r="B22" s="15" t="s">
        <v>41</v>
      </c>
      <c r="C22" s="3"/>
      <c r="D22" s="223"/>
      <c r="E22" s="218">
        <v>5.5</v>
      </c>
      <c r="F22" s="73">
        <f>D22*E22</f>
        <v>0</v>
      </c>
      <c r="G22" s="9"/>
      <c r="H22" s="55">
        <v>0.4</v>
      </c>
      <c r="I22" s="32"/>
      <c r="J22" s="33"/>
      <c r="K22" s="79">
        <f>H22/$K$9</f>
        <v>0.005</v>
      </c>
      <c r="L22" s="86">
        <f>SUM(I22:K22)*F22</f>
        <v>0</v>
      </c>
      <c r="M22" s="66">
        <f>L22/2</f>
        <v>0</v>
      </c>
      <c r="N22" s="8"/>
    </row>
    <row r="23" spans="2:14" ht="21" customHeight="1">
      <c r="B23" s="15" t="s">
        <v>50</v>
      </c>
      <c r="C23" s="3"/>
      <c r="D23" s="83"/>
      <c r="E23" s="218">
        <v>2.6</v>
      </c>
      <c r="F23" s="73">
        <f>D23*E23</f>
        <v>0</v>
      </c>
      <c r="G23" s="9"/>
      <c r="H23" s="55">
        <v>2.6</v>
      </c>
      <c r="I23" s="32"/>
      <c r="J23" s="33"/>
      <c r="K23" s="79">
        <f t="shared" si="0"/>
        <v>0.0325</v>
      </c>
      <c r="L23" s="86">
        <f t="shared" si="1"/>
        <v>0</v>
      </c>
      <c r="M23" s="66">
        <f t="shared" si="2"/>
        <v>0</v>
      </c>
      <c r="N23" s="8"/>
    </row>
    <row r="24" spans="2:14" ht="21" customHeight="1">
      <c r="B24" s="227"/>
      <c r="C24" s="228"/>
      <c r="D24" s="228"/>
      <c r="E24" s="229"/>
      <c r="F24" s="215"/>
      <c r="G24" s="9"/>
      <c r="H24" s="34"/>
      <c r="I24" s="32"/>
      <c r="J24" s="33"/>
      <c r="K24" s="79">
        <f t="shared" si="0"/>
        <v>0</v>
      </c>
      <c r="L24" s="86">
        <f t="shared" si="1"/>
        <v>0</v>
      </c>
      <c r="M24" s="66">
        <f t="shared" si="2"/>
        <v>0</v>
      </c>
      <c r="N24" s="8"/>
    </row>
    <row r="25" spans="2:14" ht="21" customHeight="1">
      <c r="B25" s="15" t="s">
        <v>43</v>
      </c>
      <c r="C25" s="3"/>
      <c r="D25" s="76"/>
      <c r="E25" s="3"/>
      <c r="F25" s="215"/>
      <c r="G25" s="9"/>
      <c r="H25" s="55">
        <v>0.4</v>
      </c>
      <c r="I25" s="32"/>
      <c r="J25" s="33"/>
      <c r="K25" s="81">
        <f t="shared" si="0"/>
        <v>0.005</v>
      </c>
      <c r="L25" s="86">
        <f t="shared" si="1"/>
        <v>0</v>
      </c>
      <c r="M25" s="66">
        <f t="shared" si="2"/>
        <v>0</v>
      </c>
      <c r="N25" s="8"/>
    </row>
    <row r="26" spans="2:14" ht="21" customHeight="1">
      <c r="B26" s="15" t="s">
        <v>51</v>
      </c>
      <c r="C26" s="3"/>
      <c r="D26" s="83"/>
      <c r="E26" s="218">
        <v>2.2</v>
      </c>
      <c r="F26" s="73">
        <f>D26*E26</f>
        <v>0</v>
      </c>
      <c r="G26" s="9"/>
      <c r="H26" s="55">
        <v>0.42</v>
      </c>
      <c r="I26" s="32"/>
      <c r="J26" s="33"/>
      <c r="K26" s="81">
        <f t="shared" si="0"/>
        <v>0.0052499999999999995</v>
      </c>
      <c r="L26" s="86">
        <f t="shared" si="1"/>
        <v>0</v>
      </c>
      <c r="M26" s="66">
        <f t="shared" si="2"/>
        <v>0</v>
      </c>
      <c r="N26" s="8"/>
    </row>
    <row r="27" spans="2:14" ht="21" customHeight="1" thickBot="1">
      <c r="B27" s="43" t="s">
        <v>42</v>
      </c>
      <c r="C27" s="45"/>
      <c r="D27" s="84"/>
      <c r="E27" s="219">
        <v>7</v>
      </c>
      <c r="F27" s="74">
        <f>D27*E27</f>
        <v>0</v>
      </c>
      <c r="G27" s="63"/>
      <c r="H27" s="78">
        <f>3.3/100</f>
        <v>0.033</v>
      </c>
      <c r="I27" s="64"/>
      <c r="J27" s="65"/>
      <c r="K27" s="82">
        <f t="shared" si="0"/>
        <v>0.0004125</v>
      </c>
      <c r="L27" s="87">
        <f t="shared" si="1"/>
        <v>0</v>
      </c>
      <c r="M27" s="68">
        <f t="shared" si="2"/>
        <v>0</v>
      </c>
      <c r="N27" s="8"/>
    </row>
    <row r="28" spans="2:14" ht="21.75" customHeight="1" hidden="1">
      <c r="B28" s="40" t="s">
        <v>13</v>
      </c>
      <c r="C28" s="3"/>
      <c r="D28" s="3"/>
      <c r="E28" s="3"/>
      <c r="F28" s="41"/>
      <c r="G28" s="3"/>
      <c r="H28" s="28"/>
      <c r="I28" s="28"/>
      <c r="J28" s="28"/>
      <c r="K28" s="28"/>
      <c r="L28" s="42" t="s">
        <v>8</v>
      </c>
      <c r="M28" s="62">
        <f>SUM(M12:M27)</f>
        <v>0</v>
      </c>
      <c r="N28" s="8"/>
    </row>
    <row r="29" spans="2:14" ht="21.75" customHeight="1" hidden="1" thickBot="1">
      <c r="B29" s="43" t="s">
        <v>14</v>
      </c>
      <c r="C29" s="44"/>
      <c r="D29" s="44"/>
      <c r="E29" s="45"/>
      <c r="F29" s="17"/>
      <c r="G29" s="45"/>
      <c r="H29" s="46"/>
      <c r="I29" s="46"/>
      <c r="J29" s="46"/>
      <c r="K29" s="46"/>
      <c r="L29" s="46" t="s">
        <v>9</v>
      </c>
      <c r="M29" s="60">
        <f>M28/2</f>
        <v>0</v>
      </c>
      <c r="N29" s="8"/>
    </row>
    <row r="30" spans="8:14" ht="21.75" customHeight="1" hidden="1" thickBot="1">
      <c r="H30" s="35"/>
      <c r="I30" s="35"/>
      <c r="J30" s="35"/>
      <c r="K30" s="47"/>
      <c r="L30" s="49" t="s">
        <v>32</v>
      </c>
      <c r="M30" s="50">
        <f>IF(M29&gt;E6,E6-M29,0)</f>
        <v>0</v>
      </c>
      <c r="N30" s="8"/>
    </row>
    <row r="31" ht="19.5" customHeight="1" hidden="1">
      <c r="M31" s="48" t="str">
        <f>IF(M29&lt;E6,"Es können über 50% des benötigten Futters erzeugt werden.","Futterfläche nach § 201 BauGB nicht ausreichend.")</f>
        <v>Futterfläche nach § 201 BauGB nicht ausreichend.</v>
      </c>
    </row>
    <row r="32" spans="2:13" ht="22.5" customHeight="1" thickBot="1">
      <c r="B32" s="1" t="s">
        <v>39</v>
      </c>
      <c r="C32" t="s">
        <v>40</v>
      </c>
      <c r="K32" s="28"/>
      <c r="L32" s="90" t="s">
        <v>8</v>
      </c>
      <c r="M32" s="59">
        <f>SUM(M12:M27)</f>
        <v>0</v>
      </c>
    </row>
    <row r="33" spans="2:13" s="2" customFormat="1" ht="23.25" customHeight="1" thickBot="1">
      <c r="B33"/>
      <c r="C33"/>
      <c r="D33"/>
      <c r="E33"/>
      <c r="F33" s="10"/>
      <c r="G33"/>
      <c r="H33"/>
      <c r="I33"/>
      <c r="J33" s="3"/>
      <c r="K33" s="100"/>
      <c r="L33" s="91" t="s">
        <v>45</v>
      </c>
      <c r="M33" s="50">
        <f>E6-M32</f>
        <v>0</v>
      </c>
    </row>
    <row r="34" spans="2:13" s="2" customFormat="1" ht="25.5" customHeight="1">
      <c r="B34"/>
      <c r="C34"/>
      <c r="D34"/>
      <c r="E34"/>
      <c r="F34" s="10"/>
      <c r="G34"/>
      <c r="H34"/>
      <c r="I34"/>
      <c r="J34"/>
      <c r="K34"/>
      <c r="L34"/>
      <c r="M34" s="89" t="str">
        <f>IF(M33&gt;0,"Futtergrundlage nach § 201 BauGB ausreichend","Futtergrundlage nach § 201 BauGB nicht ausreichend")</f>
        <v>Futtergrundlage nach § 201 BauGB nicht ausreichend</v>
      </c>
    </row>
  </sheetData>
  <sheetProtection password="CBA6" sheet="1"/>
  <mergeCells count="9">
    <mergeCell ref="C4:D4"/>
    <mergeCell ref="F4:H4"/>
    <mergeCell ref="L8:M8"/>
    <mergeCell ref="B24:E24"/>
    <mergeCell ref="B15:C15"/>
    <mergeCell ref="D9:D10"/>
    <mergeCell ref="E9:E10"/>
    <mergeCell ref="H6:I6"/>
    <mergeCell ref="K6:M6"/>
  </mergeCells>
  <printOptions/>
  <pageMargins left="0.7086614173228347" right="0.7086614173228347" top="0.984251968503937" bottom="0.5905511811023623" header="0.31496062992125984" footer="0.31496062992125984"/>
  <pageSetup fitToHeight="1" fitToWidth="1" horizontalDpi="600" verticalDpi="600" orientation="landscape" paperSize="9" scale="75" r:id="rId3"/>
  <headerFooter>
    <oddFooter>&amp;LLEL, Se&amp;C&amp;F&amp;A&amp;R&amp;D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zoomScale="78" zoomScaleNormal="78" zoomScalePageLayoutView="0" workbookViewId="0" topLeftCell="A7">
      <selection activeCell="L38" sqref="L38"/>
    </sheetView>
  </sheetViews>
  <sheetFormatPr defaultColWidth="11.00390625" defaultRowHeight="14.25"/>
  <cols>
    <col min="1" max="1" width="1.4921875" style="0" customWidth="1"/>
    <col min="2" max="2" width="12.125" style="0" customWidth="1"/>
    <col min="3" max="3" width="13.125" style="0" customWidth="1"/>
    <col min="4" max="4" width="10.625" style="0" customWidth="1"/>
    <col min="5" max="5" width="11.00390625" style="0" customWidth="1"/>
    <col min="6" max="6" width="13.75390625" style="10" customWidth="1"/>
    <col min="7" max="7" width="10.50390625" style="0" customWidth="1"/>
    <col min="8" max="8" width="15.50390625" style="0" customWidth="1"/>
    <col min="9" max="9" width="17.75390625" style="0" customWidth="1"/>
    <col min="10" max="10" width="18.00390625" style="0" customWidth="1"/>
    <col min="11" max="11" width="13.50390625" style="0" customWidth="1"/>
    <col min="12" max="12" width="9.625" style="0" customWidth="1"/>
    <col min="13" max="13" width="10.75390625" style="2" customWidth="1"/>
    <col min="14" max="14" width="3.00390625" style="2" customWidth="1"/>
    <col min="15" max="15" width="17.875" style="0" customWidth="1"/>
  </cols>
  <sheetData>
    <row r="1" ht="6" customHeight="1"/>
    <row r="2" spans="2:14" ht="18">
      <c r="B2" s="107" t="s">
        <v>10</v>
      </c>
      <c r="C2" s="107"/>
      <c r="D2" s="107"/>
      <c r="E2" s="108"/>
      <c r="F2" s="109"/>
      <c r="G2" s="108"/>
      <c r="H2" s="108"/>
      <c r="I2" s="108"/>
      <c r="J2" s="108"/>
      <c r="K2" s="108"/>
      <c r="L2" s="110" t="s">
        <v>18</v>
      </c>
      <c r="M2" s="111">
        <v>41768</v>
      </c>
      <c r="N2" s="8"/>
    </row>
    <row r="3" spans="2:14" ht="6.75" customHeight="1">
      <c r="B3" s="108"/>
      <c r="C3" s="108"/>
      <c r="D3" s="108"/>
      <c r="E3" s="108"/>
      <c r="F3" s="109"/>
      <c r="G3" s="108"/>
      <c r="H3" s="108"/>
      <c r="I3" s="108"/>
      <c r="J3" s="108"/>
      <c r="K3" s="108"/>
      <c r="L3" s="108"/>
      <c r="M3" s="112"/>
      <c r="N3" s="8"/>
    </row>
    <row r="4" spans="2:14" s="19" customFormat="1" ht="18.75" customHeight="1">
      <c r="B4" s="113" t="s">
        <v>15</v>
      </c>
      <c r="C4" s="236" t="s">
        <v>46</v>
      </c>
      <c r="D4" s="236"/>
      <c r="E4" s="114" t="s">
        <v>16</v>
      </c>
      <c r="F4" s="236"/>
      <c r="G4" s="236"/>
      <c r="H4" s="236"/>
      <c r="I4" s="114"/>
      <c r="J4" s="108"/>
      <c r="K4" s="108"/>
      <c r="L4" s="114" t="s">
        <v>17</v>
      </c>
      <c r="M4" s="115"/>
      <c r="N4" s="21"/>
    </row>
    <row r="5" spans="2:14" ht="6.75" customHeight="1">
      <c r="B5" s="108"/>
      <c r="C5" s="108"/>
      <c r="D5" s="108"/>
      <c r="E5" s="108"/>
      <c r="F5" s="109"/>
      <c r="G5" s="108"/>
      <c r="H5" s="108"/>
      <c r="I5" s="108"/>
      <c r="J5" s="108"/>
      <c r="K5" s="108"/>
      <c r="L5" s="108"/>
      <c r="M5" s="112"/>
      <c r="N5" s="8"/>
    </row>
    <row r="6" spans="2:14" ht="30.75" customHeight="1">
      <c r="B6" s="116" t="s">
        <v>47</v>
      </c>
      <c r="C6" s="117"/>
      <c r="D6" s="117"/>
      <c r="E6" s="118">
        <v>400</v>
      </c>
      <c r="F6" s="119" t="s">
        <v>2</v>
      </c>
      <c r="G6" s="93" t="s">
        <v>29</v>
      </c>
      <c r="H6" s="237" t="s">
        <v>19</v>
      </c>
      <c r="I6" s="237"/>
      <c r="J6" s="120" t="s">
        <v>30</v>
      </c>
      <c r="K6" s="238" t="s">
        <v>20</v>
      </c>
      <c r="L6" s="238"/>
      <c r="M6" s="238"/>
      <c r="N6" s="8"/>
    </row>
    <row r="7" spans="2:14" ht="12" customHeight="1" thickBot="1">
      <c r="B7" s="108"/>
      <c r="C7" s="108"/>
      <c r="D7" s="108"/>
      <c r="E7" s="108"/>
      <c r="F7" s="109"/>
      <c r="G7" s="108"/>
      <c r="H7" s="108"/>
      <c r="I7" s="108"/>
      <c r="J7" s="108"/>
      <c r="K7" s="108"/>
      <c r="L7" s="121"/>
      <c r="M7" s="121"/>
      <c r="N7" s="8"/>
    </row>
    <row r="8" spans="2:15" ht="50.25" customHeight="1">
      <c r="B8" s="122"/>
      <c r="C8" s="123"/>
      <c r="D8" s="123"/>
      <c r="E8" s="123"/>
      <c r="F8" s="124" t="s">
        <v>6</v>
      </c>
      <c r="G8" s="125" t="s">
        <v>4</v>
      </c>
      <c r="H8" s="125" t="s">
        <v>11</v>
      </c>
      <c r="I8" s="126" t="s">
        <v>34</v>
      </c>
      <c r="J8" s="125" t="s">
        <v>35</v>
      </c>
      <c r="K8" s="126" t="s">
        <v>36</v>
      </c>
      <c r="L8" s="239" t="s">
        <v>37</v>
      </c>
      <c r="M8" s="240"/>
      <c r="N8" s="8"/>
      <c r="O8" s="97"/>
    </row>
    <row r="9" spans="2:15" ht="29.25" customHeight="1">
      <c r="B9" s="127"/>
      <c r="C9" s="128"/>
      <c r="D9" s="241" t="s">
        <v>31</v>
      </c>
      <c r="E9" s="241" t="s">
        <v>21</v>
      </c>
      <c r="F9" s="129" t="s">
        <v>44</v>
      </c>
      <c r="G9" s="130"/>
      <c r="H9" s="131" t="s">
        <v>48</v>
      </c>
      <c r="I9" s="132">
        <v>40000</v>
      </c>
      <c r="J9" s="133">
        <v>80000</v>
      </c>
      <c r="K9" s="134">
        <v>80</v>
      </c>
      <c r="L9" s="135" t="s">
        <v>5</v>
      </c>
      <c r="M9" s="136" t="s">
        <v>9</v>
      </c>
      <c r="N9" s="8"/>
      <c r="O9" s="98"/>
    </row>
    <row r="10" spans="2:15" ht="27.75" customHeight="1">
      <c r="B10" s="137" t="s">
        <v>3</v>
      </c>
      <c r="C10" s="138"/>
      <c r="D10" s="242"/>
      <c r="E10" s="242"/>
      <c r="F10" s="139" t="s">
        <v>7</v>
      </c>
      <c r="G10" s="140" t="s">
        <v>0</v>
      </c>
      <c r="H10" s="140" t="s">
        <v>1</v>
      </c>
      <c r="I10" s="141" t="s">
        <v>2</v>
      </c>
      <c r="J10" s="140" t="s">
        <v>2</v>
      </c>
      <c r="K10" s="141" t="s">
        <v>2</v>
      </c>
      <c r="L10" s="142" t="s">
        <v>2</v>
      </c>
      <c r="M10" s="143" t="s">
        <v>2</v>
      </c>
      <c r="N10" s="8"/>
      <c r="O10" s="10"/>
    </row>
    <row r="11" spans="2:14" s="10" customFormat="1" ht="18" customHeight="1" thickBot="1">
      <c r="B11" s="144"/>
      <c r="C11" s="145"/>
      <c r="D11" s="146">
        <v>1</v>
      </c>
      <c r="E11" s="145">
        <v>2</v>
      </c>
      <c r="F11" s="147">
        <v>3</v>
      </c>
      <c r="G11" s="146">
        <v>4</v>
      </c>
      <c r="H11" s="146">
        <v>5</v>
      </c>
      <c r="I11" s="146">
        <v>6</v>
      </c>
      <c r="J11" s="146">
        <v>7</v>
      </c>
      <c r="K11" s="146">
        <v>8</v>
      </c>
      <c r="L11" s="146" t="s">
        <v>12</v>
      </c>
      <c r="M11" s="148" t="s">
        <v>49</v>
      </c>
      <c r="N11" s="8"/>
    </row>
    <row r="12" spans="2:14" ht="21" customHeight="1">
      <c r="B12" s="149" t="s">
        <v>24</v>
      </c>
      <c r="C12" s="150"/>
      <c r="D12" s="151">
        <v>0.5</v>
      </c>
      <c r="E12" s="152">
        <v>8000</v>
      </c>
      <c r="F12" s="75">
        <v>100</v>
      </c>
      <c r="G12" s="153">
        <v>28000</v>
      </c>
      <c r="H12" s="154">
        <f>E12/2/200</f>
        <v>20</v>
      </c>
      <c r="I12" s="155">
        <f>G12*D12/$I$9</f>
        <v>0.35</v>
      </c>
      <c r="J12" s="156">
        <f>G12*(1-D12)/$J$9</f>
        <v>0.175</v>
      </c>
      <c r="K12" s="157">
        <f aca="true" t="shared" si="0" ref="K12:K27">H12/$K$9</f>
        <v>0.25</v>
      </c>
      <c r="L12" s="158">
        <f>SUM(I12:K12)*F12</f>
        <v>77.49999999999999</v>
      </c>
      <c r="M12" s="159">
        <f>L12/2</f>
        <v>38.74999999999999</v>
      </c>
      <c r="N12" s="8"/>
    </row>
    <row r="13" spans="2:14" ht="21" customHeight="1">
      <c r="B13" s="149" t="s">
        <v>25</v>
      </c>
      <c r="C13" s="150"/>
      <c r="D13" s="151">
        <v>0.5</v>
      </c>
      <c r="E13" s="150"/>
      <c r="F13" s="75">
        <v>50</v>
      </c>
      <c r="G13" s="153">
        <v>28000</v>
      </c>
      <c r="H13" s="160">
        <v>8</v>
      </c>
      <c r="I13" s="155">
        <f>G13*D13/$I$9</f>
        <v>0.35</v>
      </c>
      <c r="J13" s="156">
        <f>G13*(1-D13)/$J$9</f>
        <v>0.175</v>
      </c>
      <c r="K13" s="157">
        <f t="shared" si="0"/>
        <v>0.1</v>
      </c>
      <c r="L13" s="158">
        <f aca="true" t="shared" si="1" ref="L13:L27">SUM(I13:K13)*F13</f>
        <v>31.249999999999993</v>
      </c>
      <c r="M13" s="159">
        <f aca="true" t="shared" si="2" ref="M13:M27">L13/2</f>
        <v>15.624999999999996</v>
      </c>
      <c r="N13" s="8"/>
    </row>
    <row r="14" spans="2:14" ht="21" customHeight="1">
      <c r="B14" s="149" t="s">
        <v>26</v>
      </c>
      <c r="C14" s="150"/>
      <c r="D14" s="151">
        <v>0.3</v>
      </c>
      <c r="E14" s="150"/>
      <c r="F14" s="75">
        <v>50</v>
      </c>
      <c r="G14" s="153">
        <v>18000</v>
      </c>
      <c r="H14" s="160">
        <v>13</v>
      </c>
      <c r="I14" s="155">
        <f>G14*D14/$I$9</f>
        <v>0.135</v>
      </c>
      <c r="J14" s="156">
        <f>G14*(1-D14)/$J$9</f>
        <v>0.1575</v>
      </c>
      <c r="K14" s="157">
        <f t="shared" si="0"/>
        <v>0.1625</v>
      </c>
      <c r="L14" s="158">
        <f t="shared" si="1"/>
        <v>22.749999999999996</v>
      </c>
      <c r="M14" s="159">
        <f t="shared" si="2"/>
        <v>11.374999999999998</v>
      </c>
      <c r="N14" s="8"/>
    </row>
    <row r="15" spans="2:14" ht="21" customHeight="1">
      <c r="B15" s="230"/>
      <c r="C15" s="231"/>
      <c r="D15" s="163"/>
      <c r="E15" s="162"/>
      <c r="F15" s="77"/>
      <c r="G15" s="164"/>
      <c r="H15" s="165"/>
      <c r="I15" s="166">
        <f>G15*D15/$I$9</f>
        <v>0</v>
      </c>
      <c r="J15" s="167">
        <f>G15*(1-D15)/$J$9</f>
        <v>0</v>
      </c>
      <c r="K15" s="168">
        <f>H15/$K$9</f>
        <v>0</v>
      </c>
      <c r="L15" s="169">
        <f>SUM(I15:K15)*F15</f>
        <v>0</v>
      </c>
      <c r="M15" s="170">
        <f>L15/2</f>
        <v>0</v>
      </c>
      <c r="N15" s="8"/>
    </row>
    <row r="16" spans="2:14" ht="21" customHeight="1">
      <c r="B16" s="149" t="s">
        <v>28</v>
      </c>
      <c r="C16" s="150"/>
      <c r="D16" s="150"/>
      <c r="E16" s="150"/>
      <c r="F16" s="75">
        <v>50</v>
      </c>
      <c r="G16" s="171"/>
      <c r="H16" s="160">
        <v>5</v>
      </c>
      <c r="I16" s="160">
        <v>0.8</v>
      </c>
      <c r="J16" s="160">
        <v>0</v>
      </c>
      <c r="K16" s="157">
        <f t="shared" si="0"/>
        <v>0.0625</v>
      </c>
      <c r="L16" s="158">
        <f t="shared" si="1"/>
        <v>43.125</v>
      </c>
      <c r="M16" s="159">
        <f t="shared" si="2"/>
        <v>21.5625</v>
      </c>
      <c r="N16" s="8"/>
    </row>
    <row r="17" spans="2:14" ht="21" customHeight="1">
      <c r="B17" s="149" t="s">
        <v>27</v>
      </c>
      <c r="C17" s="150"/>
      <c r="D17" s="150"/>
      <c r="E17" s="150"/>
      <c r="F17" s="75">
        <v>500</v>
      </c>
      <c r="G17" s="171"/>
      <c r="H17" s="160">
        <v>0.2</v>
      </c>
      <c r="I17" s="160">
        <v>0.15</v>
      </c>
      <c r="J17" s="160">
        <f>G17*(1-D17)/$J$9</f>
        <v>0</v>
      </c>
      <c r="K17" s="157">
        <f t="shared" si="0"/>
        <v>0.0025</v>
      </c>
      <c r="L17" s="158">
        <f t="shared" si="1"/>
        <v>76.25</v>
      </c>
      <c r="M17" s="159">
        <f t="shared" si="2"/>
        <v>38.125</v>
      </c>
      <c r="N17" s="8"/>
    </row>
    <row r="18" spans="2:14" ht="21" customHeight="1">
      <c r="B18" s="149" t="s">
        <v>22</v>
      </c>
      <c r="C18" s="150"/>
      <c r="D18" s="150"/>
      <c r="E18" s="150"/>
      <c r="F18" s="75">
        <v>10</v>
      </c>
      <c r="G18" s="171"/>
      <c r="H18" s="160">
        <v>4</v>
      </c>
      <c r="I18" s="160">
        <v>0.4</v>
      </c>
      <c r="J18" s="160">
        <f>G18*(1-D18)/$J$9</f>
        <v>0</v>
      </c>
      <c r="K18" s="157">
        <f t="shared" si="0"/>
        <v>0.05</v>
      </c>
      <c r="L18" s="158">
        <f t="shared" si="1"/>
        <v>4.5</v>
      </c>
      <c r="M18" s="159">
        <f t="shared" si="2"/>
        <v>2.25</v>
      </c>
      <c r="N18" s="8"/>
    </row>
    <row r="19" spans="2:14" ht="21" customHeight="1">
      <c r="B19" s="161" t="s">
        <v>23</v>
      </c>
      <c r="C19" s="162"/>
      <c r="D19" s="162"/>
      <c r="E19" s="162"/>
      <c r="F19" s="77">
        <v>10</v>
      </c>
      <c r="G19" s="172"/>
      <c r="H19" s="165">
        <v>7</v>
      </c>
      <c r="I19" s="165">
        <v>0.5</v>
      </c>
      <c r="J19" s="165">
        <f>G19*(1-D19)/$J$9</f>
        <v>0</v>
      </c>
      <c r="K19" s="168">
        <f t="shared" si="0"/>
        <v>0.0875</v>
      </c>
      <c r="L19" s="169">
        <f t="shared" si="1"/>
        <v>5.875</v>
      </c>
      <c r="M19" s="170">
        <f t="shared" si="2"/>
        <v>2.9375</v>
      </c>
      <c r="N19" s="8"/>
    </row>
    <row r="20" spans="2:14" ht="21" customHeight="1">
      <c r="B20" s="149" t="s">
        <v>33</v>
      </c>
      <c r="C20" s="150"/>
      <c r="D20" s="150"/>
      <c r="E20" s="150"/>
      <c r="F20" s="75">
        <v>100</v>
      </c>
      <c r="G20" s="171"/>
      <c r="H20" s="160">
        <v>12</v>
      </c>
      <c r="I20" s="173"/>
      <c r="J20" s="174"/>
      <c r="K20" s="157">
        <f t="shared" si="0"/>
        <v>0.15</v>
      </c>
      <c r="L20" s="175">
        <f t="shared" si="1"/>
        <v>15</v>
      </c>
      <c r="M20" s="159">
        <f t="shared" si="2"/>
        <v>7.5</v>
      </c>
      <c r="N20" s="8"/>
    </row>
    <row r="21" spans="2:14" ht="21" customHeight="1">
      <c r="B21" s="149" t="s">
        <v>38</v>
      </c>
      <c r="C21" s="150"/>
      <c r="D21" s="176">
        <v>24</v>
      </c>
      <c r="E21" s="177">
        <v>0.4</v>
      </c>
      <c r="F21" s="75">
        <v>100</v>
      </c>
      <c r="G21" s="171"/>
      <c r="H21" s="178">
        <f>H20+D21*E21</f>
        <v>21.6</v>
      </c>
      <c r="I21" s="173"/>
      <c r="J21" s="174"/>
      <c r="K21" s="157">
        <f>H21/$K$9</f>
        <v>0.27</v>
      </c>
      <c r="L21" s="175">
        <f>SUM(I21:K21)*F21</f>
        <v>27</v>
      </c>
      <c r="M21" s="159">
        <f>L21/2</f>
        <v>13.5</v>
      </c>
      <c r="N21" s="8"/>
    </row>
    <row r="22" spans="2:14" ht="21" customHeight="1">
      <c r="B22" s="149" t="s">
        <v>41</v>
      </c>
      <c r="C22" s="150"/>
      <c r="D22" s="222">
        <v>1000</v>
      </c>
      <c r="E22" s="180">
        <v>5.5</v>
      </c>
      <c r="F22" s="73">
        <f>D22*E22</f>
        <v>5500</v>
      </c>
      <c r="G22" s="171"/>
      <c r="H22" s="160">
        <v>0.4</v>
      </c>
      <c r="I22" s="173"/>
      <c r="J22" s="174"/>
      <c r="K22" s="157">
        <f>H22/$K$9</f>
        <v>0.005</v>
      </c>
      <c r="L22" s="175">
        <f>SUM(I22:K22)*F22</f>
        <v>27.5</v>
      </c>
      <c r="M22" s="159">
        <f>L22/2</f>
        <v>13.75</v>
      </c>
      <c r="N22" s="8"/>
    </row>
    <row r="23" spans="2:14" ht="21" customHeight="1">
      <c r="B23" s="149" t="s">
        <v>50</v>
      </c>
      <c r="C23" s="150"/>
      <c r="D23" s="179">
        <v>1000</v>
      </c>
      <c r="E23" s="180">
        <v>2.6</v>
      </c>
      <c r="F23" s="73">
        <f>D23*E23</f>
        <v>2600</v>
      </c>
      <c r="G23" s="171"/>
      <c r="H23" s="160">
        <v>2.6</v>
      </c>
      <c r="I23" s="173"/>
      <c r="J23" s="174"/>
      <c r="K23" s="157">
        <f t="shared" si="0"/>
        <v>0.0325</v>
      </c>
      <c r="L23" s="175">
        <f t="shared" si="1"/>
        <v>84.5</v>
      </c>
      <c r="M23" s="159">
        <f t="shared" si="2"/>
        <v>42.25</v>
      </c>
      <c r="N23" s="8"/>
    </row>
    <row r="24" spans="2:14" ht="21" customHeight="1">
      <c r="B24" s="181"/>
      <c r="C24" s="182"/>
      <c r="D24" s="183"/>
      <c r="E24" s="182"/>
      <c r="F24" s="75"/>
      <c r="G24" s="171"/>
      <c r="H24" s="184"/>
      <c r="I24" s="173"/>
      <c r="J24" s="174"/>
      <c r="K24" s="157">
        <f t="shared" si="0"/>
        <v>0</v>
      </c>
      <c r="L24" s="175">
        <f t="shared" si="1"/>
        <v>0</v>
      </c>
      <c r="M24" s="159">
        <f t="shared" si="2"/>
        <v>0</v>
      </c>
      <c r="N24" s="8"/>
    </row>
    <row r="25" spans="2:14" ht="21" customHeight="1">
      <c r="B25" s="149" t="s">
        <v>43</v>
      </c>
      <c r="C25" s="150"/>
      <c r="D25" s="185"/>
      <c r="E25" s="150"/>
      <c r="F25" s="75">
        <v>5000</v>
      </c>
      <c r="G25" s="171"/>
      <c r="H25" s="160">
        <v>0.4</v>
      </c>
      <c r="I25" s="173"/>
      <c r="J25" s="174"/>
      <c r="K25" s="186">
        <f t="shared" si="0"/>
        <v>0.005</v>
      </c>
      <c r="L25" s="175">
        <f t="shared" si="1"/>
        <v>25</v>
      </c>
      <c r="M25" s="159">
        <f t="shared" si="2"/>
        <v>12.5</v>
      </c>
      <c r="N25" s="8"/>
    </row>
    <row r="26" spans="2:14" ht="21" customHeight="1">
      <c r="B26" s="149" t="s">
        <v>51</v>
      </c>
      <c r="C26" s="150"/>
      <c r="D26" s="179">
        <v>10000</v>
      </c>
      <c r="E26" s="180">
        <v>2.2</v>
      </c>
      <c r="F26" s="73">
        <f>D26*E26</f>
        <v>22000</v>
      </c>
      <c r="G26" s="171"/>
      <c r="H26" s="160">
        <v>0.42</v>
      </c>
      <c r="I26" s="173"/>
      <c r="J26" s="174"/>
      <c r="K26" s="186">
        <f t="shared" si="0"/>
        <v>0.0052499999999999995</v>
      </c>
      <c r="L26" s="175">
        <f t="shared" si="1"/>
        <v>115.49999999999999</v>
      </c>
      <c r="M26" s="159">
        <f t="shared" si="2"/>
        <v>57.74999999999999</v>
      </c>
      <c r="N26" s="8"/>
    </row>
    <row r="27" spans="2:14" ht="21" customHeight="1" thickBot="1">
      <c r="B27" s="187" t="s">
        <v>42</v>
      </c>
      <c r="C27" s="188"/>
      <c r="D27" s="189">
        <v>40000</v>
      </c>
      <c r="E27" s="190">
        <v>7</v>
      </c>
      <c r="F27" s="74">
        <f>D27*E27</f>
        <v>280000</v>
      </c>
      <c r="G27" s="191"/>
      <c r="H27" s="192">
        <f>3.3/100</f>
        <v>0.033</v>
      </c>
      <c r="I27" s="193"/>
      <c r="J27" s="194"/>
      <c r="K27" s="195">
        <f t="shared" si="0"/>
        <v>0.0004125</v>
      </c>
      <c r="L27" s="196">
        <f t="shared" si="1"/>
        <v>115.5</v>
      </c>
      <c r="M27" s="197">
        <f t="shared" si="2"/>
        <v>57.75</v>
      </c>
      <c r="N27" s="8"/>
    </row>
    <row r="28" spans="2:14" ht="21.75" customHeight="1" hidden="1">
      <c r="B28" s="198" t="s">
        <v>13</v>
      </c>
      <c r="C28" s="150"/>
      <c r="D28" s="150"/>
      <c r="E28" s="150"/>
      <c r="F28" s="199"/>
      <c r="G28" s="150"/>
      <c r="H28" s="155"/>
      <c r="I28" s="155"/>
      <c r="J28" s="155"/>
      <c r="K28" s="155"/>
      <c r="L28" s="200" t="s">
        <v>8</v>
      </c>
      <c r="M28" s="201">
        <f>SUM(M12:M27)</f>
        <v>335.625</v>
      </c>
      <c r="N28" s="8"/>
    </row>
    <row r="29" spans="2:14" ht="21.75" customHeight="1" hidden="1" thickBot="1">
      <c r="B29" s="187" t="s">
        <v>14</v>
      </c>
      <c r="C29" s="202"/>
      <c r="D29" s="202"/>
      <c r="E29" s="188"/>
      <c r="F29" s="145"/>
      <c r="G29" s="188"/>
      <c r="H29" s="203"/>
      <c r="I29" s="203"/>
      <c r="J29" s="203"/>
      <c r="K29" s="203"/>
      <c r="L29" s="203" t="s">
        <v>9</v>
      </c>
      <c r="M29" s="204">
        <f>M28/2</f>
        <v>167.8125</v>
      </c>
      <c r="N29" s="8"/>
    </row>
    <row r="30" spans="2:14" ht="21.75" customHeight="1" hidden="1" thickBot="1">
      <c r="B30" s="108"/>
      <c r="C30" s="108"/>
      <c r="D30" s="108"/>
      <c r="E30" s="108"/>
      <c r="F30" s="109"/>
      <c r="G30" s="108"/>
      <c r="H30" s="205"/>
      <c r="I30" s="205"/>
      <c r="J30" s="205"/>
      <c r="K30" s="206"/>
      <c r="L30" s="207" t="s">
        <v>32</v>
      </c>
      <c r="M30" s="208">
        <f>IF(M29&gt;E6,E6-M29,0)</f>
        <v>0</v>
      </c>
      <c r="N30" s="8"/>
    </row>
    <row r="31" spans="2:13" ht="19.5" customHeight="1" hidden="1">
      <c r="B31" s="108"/>
      <c r="C31" s="108"/>
      <c r="D31" s="108"/>
      <c r="E31" s="108"/>
      <c r="F31" s="109"/>
      <c r="G31" s="108"/>
      <c r="H31" s="108"/>
      <c r="I31" s="108"/>
      <c r="J31" s="108"/>
      <c r="K31" s="108"/>
      <c r="L31" s="108"/>
      <c r="M31" s="209" t="str">
        <f>IF(M29&lt;E6,"Es können über 50% des benötigten Futters erzeugt werden.","Futterfläche nach § 201 BauGB nicht ausreichend.")</f>
        <v>Es können über 50% des benötigten Futters erzeugt werden.</v>
      </c>
    </row>
    <row r="32" spans="2:13" ht="22.5" customHeight="1" thickBot="1">
      <c r="B32" s="110" t="s">
        <v>39</v>
      </c>
      <c r="C32" s="108" t="s">
        <v>40</v>
      </c>
      <c r="D32" s="108"/>
      <c r="E32" s="108"/>
      <c r="F32" s="109"/>
      <c r="G32" s="108"/>
      <c r="H32" s="108"/>
      <c r="I32" s="108"/>
      <c r="J32" s="108"/>
      <c r="K32" s="155"/>
      <c r="L32" s="210" t="s">
        <v>8</v>
      </c>
      <c r="M32" s="211">
        <f>SUM(M12:M27)</f>
        <v>335.625</v>
      </c>
    </row>
    <row r="33" spans="2:13" s="2" customFormat="1" ht="23.25" customHeight="1" thickBot="1">
      <c r="B33" s="108"/>
      <c r="C33" s="108"/>
      <c r="D33" s="108"/>
      <c r="E33" s="108"/>
      <c r="F33" s="109"/>
      <c r="G33" s="108"/>
      <c r="H33" s="108"/>
      <c r="I33" s="108"/>
      <c r="J33" s="150"/>
      <c r="K33" s="212"/>
      <c r="L33" s="213" t="s">
        <v>45</v>
      </c>
      <c r="M33" s="208">
        <f>E6-M32</f>
        <v>64.375</v>
      </c>
    </row>
    <row r="34" spans="2:13" s="2" customFormat="1" ht="25.5" customHeight="1">
      <c r="B34" s="108"/>
      <c r="C34" s="108"/>
      <c r="D34" s="108"/>
      <c r="E34" s="108"/>
      <c r="F34" s="109"/>
      <c r="G34" s="108"/>
      <c r="H34" s="108"/>
      <c r="I34" s="108"/>
      <c r="J34" s="108"/>
      <c r="K34" s="108"/>
      <c r="L34" s="108"/>
      <c r="M34" s="214" t="str">
        <f>IF(M33&gt;0,"Futtergrundlage nach § 201 BauGB ausreichend","Futtergrundlage nach § 201 BauGB nicht ausreichend")</f>
        <v>Futtergrundlage nach § 201 BauGB ausreichend</v>
      </c>
    </row>
  </sheetData>
  <sheetProtection password="CBA6" sheet="1"/>
  <mergeCells count="8">
    <mergeCell ref="B15:C15"/>
    <mergeCell ref="C4:D4"/>
    <mergeCell ref="F4:H4"/>
    <mergeCell ref="H6:I6"/>
    <mergeCell ref="K6:M6"/>
    <mergeCell ref="L8:M8"/>
    <mergeCell ref="D9:D10"/>
    <mergeCell ref="E9:E10"/>
  </mergeCells>
  <printOptions/>
  <pageMargins left="0.7086614173228347" right="0.7086614173228347" top="0.984251968503937" bottom="0.5905511811023623" header="0.31496062992125984" footer="0.31496062992125984"/>
  <pageSetup fitToHeight="1" fitToWidth="1" horizontalDpi="600" verticalDpi="600" orientation="landscape" paperSize="9" scale="75" r:id="rId4"/>
  <headerFooter>
    <oddFooter>&amp;LLEL, Se&amp;C&amp;F&amp;A&amp;R&amp;D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Eig. FuGrdlage</dc:title>
  <dc:subject>Beurteilung der eigenen Futtergrundlage nach §201 BauGB</dc:subject>
  <dc:creator>Segger, Volker (LEL)</dc:creator>
  <cp:keywords>Bauem im Außenbereich;eigene Futtergrundlage</cp:keywords>
  <dc:description/>
  <cp:lastModifiedBy>Segger, Volker (LEL)</cp:lastModifiedBy>
  <cp:lastPrinted>2014-05-09T06:59:43Z</cp:lastPrinted>
  <dcterms:created xsi:type="dcterms:W3CDTF">2013-10-09T14:51:00Z</dcterms:created>
  <dcterms:modified xsi:type="dcterms:W3CDTF">2014-12-15T14:10:49Z</dcterms:modified>
  <cp:category/>
  <cp:version/>
  <cp:contentType/>
  <cp:contentStatus/>
</cp:coreProperties>
</file>